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4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b">'Sheet1'!$G$3</definedName>
    <definedName name="Customers">'[1]Levine'!$B$2:$B$21</definedName>
    <definedName name="intercept">'[1]Sokal'!$E$2</definedName>
    <definedName name="m">'Sheet1'!$G$2</definedName>
    <definedName name="n">'Sheet1'!$G$4</definedName>
    <definedName name="Sales">'[1]Levine'!$C$2:$C$21</definedName>
    <definedName name="slope">'[1]Sokal'!$D$2</definedName>
    <definedName name="SSX">'Sheet1'!$G$7</definedName>
    <definedName name="SSxy">'[1]Formulas'!$F$8</definedName>
    <definedName name="SSy">'[1]Formulas'!$E$8</definedName>
    <definedName name="Sx">'[1]Formulas'!$B$8</definedName>
    <definedName name="Sy">'[1]Formulas'!$C$8</definedName>
    <definedName name="SYX">'Sheet1'!$G$5</definedName>
    <definedName name="t">'Sheet1'!$G$8</definedName>
    <definedName name="X">'Sheet1'!$A$3:$A$11</definedName>
    <definedName name="XA">'[1]Levine3'!$A$2:$A$12</definedName>
    <definedName name="XAVG">'Sheet1'!$G$6</definedName>
    <definedName name="Y">'Sheet1'!$B$3:$B$11</definedName>
    <definedName name="YA">'[1]Levine3'!$B$2:$B$12</definedName>
  </definedNames>
  <calcPr fullCalcOnLoad="1"/>
</workbook>
</file>

<file path=xl/sharedStrings.xml><?xml version="1.0" encoding="utf-8"?>
<sst xmlns="http://schemas.openxmlformats.org/spreadsheetml/2006/main" count="32" uniqueCount="30">
  <si>
    <t>x</t>
  </si>
  <si>
    <t>y</t>
  </si>
  <si>
    <t>n</t>
  </si>
  <si>
    <t>CI</t>
  </si>
  <si>
    <t>SSX</t>
  </si>
  <si>
    <t>y+CI</t>
  </si>
  <si>
    <t>Observations, n</t>
  </si>
  <si>
    <t>Slope, m</t>
  </si>
  <si>
    <t>Intercept, b</t>
  </si>
  <si>
    <t>Average x</t>
  </si>
  <si>
    <t>SLOPE(y,x)</t>
  </si>
  <si>
    <t>STEYX(y,x)</t>
  </si>
  <si>
    <t>AVERAGE(x)</t>
  </si>
  <si>
    <t>DEVSQ(x)</t>
  </si>
  <si>
    <t>TINV(0.05,n-2)</t>
  </si>
  <si>
    <t>m</t>
  </si>
  <si>
    <t>b</t>
  </si>
  <si>
    <t>SYX</t>
  </si>
  <si>
    <t>XAVG</t>
  </si>
  <si>
    <t>t</t>
  </si>
  <si>
    <t>Experimental data</t>
  </si>
  <si>
    <t>Derived values</t>
  </si>
  <si>
    <t>INTERCEPT(y,x)</t>
  </si>
  <si>
    <t>Regression line confidence interval</t>
  </si>
  <si>
    <t>COUNT(x)</t>
  </si>
  <si>
    <t>y-CI</t>
  </si>
  <si>
    <r>
      <t>Std error in estimate, S</t>
    </r>
    <r>
      <rPr>
        <vertAlign val="subscript"/>
        <sz val="11"/>
        <rFont val="Arial"/>
        <family val="2"/>
      </rPr>
      <t>yx</t>
    </r>
  </si>
  <si>
    <r>
      <t>t(</t>
    </r>
    <r>
      <rPr>
        <sz val="11"/>
        <rFont val="Symbol"/>
        <family val="1"/>
      </rPr>
      <t>a</t>
    </r>
    <r>
      <rPr>
        <sz val="11"/>
        <rFont val="Arial"/>
        <family val="0"/>
      </rPr>
      <t>,df)</t>
    </r>
  </si>
  <si>
    <t>=t*SYX*SQRT(1/n+(A18-XAVG)^2/SSX)</t>
  </si>
  <si>
    <t>=(m*A18+b)+B18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</si>
</sst>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&quot;± &quot;\ 0.00"/>
    <numFmt numFmtId="169" formatCode="&quot;± &quot;\ 0.000"/>
    <numFmt numFmtId="170" formatCode="0.0000000000"/>
    <numFmt numFmtId="171" formatCode="0.00000000000"/>
    <numFmt numFmtId="172" formatCode="0.000000000"/>
    <numFmt numFmtId="173" formatCode="0.00000000"/>
    <numFmt numFmtId="174" formatCode="0.0000000"/>
    <numFmt numFmtId="175" formatCode="0.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</numFmts>
  <fonts count="5">
    <font>
      <sz val="10"/>
      <name val="Arial"/>
      <family val="0"/>
    </font>
    <font>
      <sz val="11"/>
      <name val="Arial"/>
      <family val="0"/>
    </font>
    <font>
      <sz val="8.25"/>
      <name val="Arial"/>
      <family val="0"/>
    </font>
    <font>
      <vertAlign val="subscript"/>
      <sz val="11"/>
      <name val="Arial"/>
      <family val="2"/>
    </font>
    <font>
      <sz val="11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 quotePrefix="1">
      <alignment/>
    </xf>
    <xf numFmtId="164" fontId="1" fillId="2" borderId="4" xfId="0" applyNumberFormat="1" applyFont="1" applyFill="1" applyBorder="1" applyAlignment="1">
      <alignment/>
    </xf>
    <xf numFmtId="2" fontId="1" fillId="2" borderId="5" xfId="0" applyNumberFormat="1" applyFont="1" applyFill="1" applyBorder="1" applyAlignment="1">
      <alignment/>
    </xf>
    <xf numFmtId="2" fontId="1" fillId="2" borderId="0" xfId="0" applyNumberFormat="1" applyFont="1" applyFill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 quotePrefix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 quotePrefix="1">
      <alignment/>
    </xf>
    <xf numFmtId="164" fontId="1" fillId="2" borderId="9" xfId="0" applyNumberFormat="1" applyFont="1" applyFill="1" applyBorder="1" applyAlignment="1">
      <alignment/>
    </xf>
    <xf numFmtId="2" fontId="1" fillId="2" borderId="11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/>
    </xf>
    <xf numFmtId="166" fontId="1" fillId="2" borderId="0" xfId="0" applyNumberFormat="1" applyFont="1" applyFill="1" applyAlignment="1">
      <alignment/>
    </xf>
    <xf numFmtId="2" fontId="1" fillId="2" borderId="10" xfId="0" applyNumberFormat="1" applyFont="1" applyFill="1" applyBorder="1" applyAlignment="1">
      <alignment/>
    </xf>
    <xf numFmtId="0" fontId="1" fillId="2" borderId="0" xfId="0" applyFont="1" applyFill="1" applyAlignment="1" quotePrefix="1">
      <alignment/>
    </xf>
    <xf numFmtId="165" fontId="1" fillId="2" borderId="7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 quotePrefix="1">
      <alignment/>
    </xf>
    <xf numFmtId="165" fontId="1" fillId="2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7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Sheet1!$A$3:$A$11</c:f>
              <c:numCache/>
            </c:numRef>
          </c:xVal>
          <c:yVal>
            <c:numRef>
              <c:f>Sheet1!$B$3:$B$11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Sheet1!$A$18:$A$28</c:f>
              <c:numCache/>
            </c:numRef>
          </c:xVal>
          <c:yVal>
            <c:numRef>
              <c:f>Sheet1!$C$18:$C$28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Sheet1!$A$18:$A$28</c:f>
              <c:numCache/>
            </c:numRef>
          </c:xVal>
          <c:yVal>
            <c:numRef>
              <c:f>Sheet1!$D$18:$D$28</c:f>
              <c:numCache/>
            </c:numRef>
          </c:yVal>
          <c:smooth val="0"/>
        </c:ser>
        <c:axId val="28026180"/>
        <c:axId val="50909029"/>
      </c:scatterChart>
      <c:valAx>
        <c:axId val="28026180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crossAx val="50909029"/>
        <c:crosses val="autoZero"/>
        <c:crossBetween val="midCat"/>
        <c:dispUnits/>
        <c:majorUnit val="10"/>
      </c:valAx>
      <c:valAx>
        <c:axId val="50909029"/>
        <c:scaling>
          <c:orientation val="minMax"/>
          <c:min val="3"/>
        </c:scaling>
        <c:axPos val="l"/>
        <c:delete val="0"/>
        <c:numFmt formatCode="0" sourceLinked="0"/>
        <c:majorTickMark val="out"/>
        <c:minorTickMark val="none"/>
        <c:tickLblPos val="nextTo"/>
        <c:crossAx val="280261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8</xdr:row>
      <xdr:rowOff>66675</xdr:rowOff>
    </xdr:from>
    <xdr:to>
      <xdr:col>7</xdr:col>
      <xdr:colOff>1066800</xdr:colOff>
      <xdr:row>28</xdr:row>
      <xdr:rowOff>161925</xdr:rowOff>
    </xdr:to>
    <xdr:graphicFrame>
      <xdr:nvGraphicFramePr>
        <xdr:cNvPr id="1" name="Chart 4"/>
        <xdr:cNvGraphicFramePr/>
      </xdr:nvGraphicFramePr>
      <xdr:xfrm>
        <a:off x="2524125" y="1581150"/>
        <a:ext cx="38766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13</xdr:row>
      <xdr:rowOff>85725</xdr:rowOff>
    </xdr:from>
    <xdr:to>
      <xdr:col>1</xdr:col>
      <xdr:colOff>390525</xdr:colOff>
      <xdr:row>17</xdr:row>
      <xdr:rowOff>0</xdr:rowOff>
    </xdr:to>
    <xdr:sp>
      <xdr:nvSpPr>
        <xdr:cNvPr id="2" name="Line 5"/>
        <xdr:cNvSpPr>
          <a:spLocks/>
        </xdr:cNvSpPr>
      </xdr:nvSpPr>
      <xdr:spPr>
        <a:xfrm>
          <a:off x="657225" y="2505075"/>
          <a:ext cx="3429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28575</xdr:rowOff>
    </xdr:from>
    <xdr:to>
      <xdr:col>2</xdr:col>
      <xdr:colOff>266700</xdr:colOff>
      <xdr:row>17</xdr:row>
      <xdr:rowOff>19050</xdr:rowOff>
    </xdr:to>
    <xdr:sp>
      <xdr:nvSpPr>
        <xdr:cNvPr id="3" name="Line 6"/>
        <xdr:cNvSpPr>
          <a:spLocks/>
        </xdr:cNvSpPr>
      </xdr:nvSpPr>
      <xdr:spPr>
        <a:xfrm>
          <a:off x="1238250" y="2628900"/>
          <a:ext cx="247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gressionNo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s"/>
      <sheetName val="Linest"/>
      <sheetName val="Regression Tool"/>
      <sheetName val="Levine"/>
      <sheetName val="Levine2"/>
      <sheetName val="Walpole"/>
      <sheetName val="Sokal"/>
      <sheetName val="Cooper"/>
      <sheetName val="Levine3"/>
    </sheetNames>
    <sheetDataSet>
      <sheetData sheetId="0">
        <row r="8">
          <cell r="B8">
            <v>68</v>
          </cell>
          <cell r="C8">
            <v>112</v>
          </cell>
          <cell r="E8">
            <v>2128</v>
          </cell>
          <cell r="F8">
            <v>1292</v>
          </cell>
        </row>
      </sheetData>
      <sheetData sheetId="3">
        <row r="2">
          <cell r="B2">
            <v>907</v>
          </cell>
          <cell r="C2">
            <v>11.2</v>
          </cell>
        </row>
        <row r="3">
          <cell r="B3">
            <v>926</v>
          </cell>
          <cell r="C3">
            <v>11.05</v>
          </cell>
        </row>
        <row r="4">
          <cell r="B4">
            <v>506</v>
          </cell>
          <cell r="C4">
            <v>6.84</v>
          </cell>
        </row>
        <row r="5">
          <cell r="B5">
            <v>741</v>
          </cell>
          <cell r="C5">
            <v>9.21</v>
          </cell>
        </row>
        <row r="6">
          <cell r="B6">
            <v>789</v>
          </cell>
          <cell r="C6">
            <v>9.42</v>
          </cell>
        </row>
        <row r="7">
          <cell r="B7">
            <v>889</v>
          </cell>
          <cell r="C7">
            <v>10.08</v>
          </cell>
        </row>
        <row r="8">
          <cell r="B8">
            <v>874</v>
          </cell>
          <cell r="C8">
            <v>9.45</v>
          </cell>
        </row>
        <row r="9">
          <cell r="B9">
            <v>510</v>
          </cell>
          <cell r="C9">
            <v>6.73</v>
          </cell>
        </row>
        <row r="10">
          <cell r="B10">
            <v>529</v>
          </cell>
          <cell r="C10">
            <v>7.24</v>
          </cell>
        </row>
        <row r="11">
          <cell r="B11">
            <v>420</v>
          </cell>
          <cell r="C11">
            <v>6.12</v>
          </cell>
        </row>
        <row r="12">
          <cell r="B12">
            <v>679</v>
          </cell>
          <cell r="C12">
            <v>7.63</v>
          </cell>
        </row>
        <row r="13">
          <cell r="B13">
            <v>872</v>
          </cell>
          <cell r="C13">
            <v>9.43</v>
          </cell>
        </row>
        <row r="14">
          <cell r="B14">
            <v>924</v>
          </cell>
          <cell r="C14">
            <v>9.46</v>
          </cell>
        </row>
        <row r="15">
          <cell r="B15">
            <v>607</v>
          </cell>
          <cell r="C15">
            <v>7.64</v>
          </cell>
        </row>
        <row r="16">
          <cell r="B16">
            <v>452</v>
          </cell>
          <cell r="C16">
            <v>6.92</v>
          </cell>
        </row>
        <row r="17">
          <cell r="B17">
            <v>729</v>
          </cell>
          <cell r="C17">
            <v>8.95</v>
          </cell>
        </row>
        <row r="18">
          <cell r="B18">
            <v>794</v>
          </cell>
          <cell r="C18">
            <v>9.33</v>
          </cell>
        </row>
        <row r="19">
          <cell r="B19">
            <v>844</v>
          </cell>
          <cell r="C19">
            <v>10.23</v>
          </cell>
        </row>
        <row r="20">
          <cell r="B20">
            <v>1010</v>
          </cell>
          <cell r="C20">
            <v>11.77</v>
          </cell>
        </row>
        <row r="21">
          <cell r="B21">
            <v>621</v>
          </cell>
          <cell r="C21">
            <v>7.41</v>
          </cell>
        </row>
      </sheetData>
      <sheetData sheetId="6">
        <row r="1">
          <cell r="B1" t="str">
            <v>Y</v>
          </cell>
        </row>
        <row r="2">
          <cell r="A2">
            <v>0</v>
          </cell>
          <cell r="B2">
            <v>8.98</v>
          </cell>
          <cell r="D2">
            <v>-0.05322215158106064</v>
          </cell>
          <cell r="E2">
            <v>8.704027304667887</v>
          </cell>
        </row>
        <row r="3">
          <cell r="A3">
            <v>12</v>
          </cell>
          <cell r="B3">
            <v>8.14</v>
          </cell>
        </row>
        <row r="4">
          <cell r="A4">
            <v>29.5</v>
          </cell>
          <cell r="B4">
            <v>6.67</v>
          </cell>
        </row>
        <row r="5">
          <cell r="A5">
            <v>43</v>
          </cell>
          <cell r="B5">
            <v>6.08</v>
          </cell>
        </row>
        <row r="6">
          <cell r="A6">
            <v>53</v>
          </cell>
          <cell r="B6">
            <v>5.9</v>
          </cell>
        </row>
        <row r="7">
          <cell r="A7">
            <v>62.5</v>
          </cell>
          <cell r="B7">
            <v>5.83</v>
          </cell>
        </row>
        <row r="8">
          <cell r="A8">
            <v>75.5</v>
          </cell>
          <cell r="B8">
            <v>4.68</v>
          </cell>
        </row>
        <row r="9">
          <cell r="A9">
            <v>85</v>
          </cell>
          <cell r="B9">
            <v>4.2</v>
          </cell>
        </row>
        <row r="10">
          <cell r="A10">
            <v>93</v>
          </cell>
          <cell r="B10">
            <v>3.72</v>
          </cell>
        </row>
        <row r="22">
          <cell r="I22">
            <v>0</v>
          </cell>
          <cell r="J22">
            <v>9.157005051673643</v>
          </cell>
          <cell r="K22">
            <v>8.251049557662132</v>
          </cell>
        </row>
        <row r="23">
          <cell r="I23">
            <v>10</v>
          </cell>
          <cell r="J23">
            <v>8.560877512441932</v>
          </cell>
          <cell r="K23">
            <v>7.78273406527263</v>
          </cell>
        </row>
        <row r="24">
          <cell r="I24">
            <v>20</v>
          </cell>
          <cell r="J24">
            <v>7.970372037647992</v>
          </cell>
          <cell r="K24">
            <v>7.308796508445357</v>
          </cell>
        </row>
        <row r="25">
          <cell r="I25">
            <v>30</v>
          </cell>
          <cell r="J25">
            <v>7.389000923386938</v>
          </cell>
          <cell r="K25">
            <v>6.825724591085198</v>
          </cell>
        </row>
        <row r="26">
          <cell r="I26">
            <v>40</v>
          </cell>
          <cell r="J26">
            <v>6.822275497168765</v>
          </cell>
          <cell r="K26">
            <v>6.3280069856821575</v>
          </cell>
        </row>
        <row r="27">
          <cell r="I27">
            <v>50</v>
          </cell>
          <cell r="J27">
            <v>6.276770952673538</v>
          </cell>
          <cell r="K27">
            <v>5.809068498556171</v>
          </cell>
        </row>
        <row r="28">
          <cell r="I28">
            <v>60</v>
          </cell>
          <cell r="J28">
            <v>5.75595975334092</v>
          </cell>
          <cell r="K28">
            <v>5.265436666267578</v>
          </cell>
        </row>
        <row r="29">
          <cell r="I29">
            <v>70</v>
          </cell>
          <cell r="J29">
            <v>5.256821489858793</v>
          </cell>
          <cell r="K29">
            <v>4.700131898128492</v>
          </cell>
        </row>
        <row r="30">
          <cell r="I30">
            <v>80</v>
          </cell>
          <cell r="J30">
            <v>4.772834721845093</v>
          </cell>
          <cell r="K30">
            <v>4.11967563452098</v>
          </cell>
        </row>
        <row r="31">
          <cell r="I31">
            <v>90</v>
          </cell>
          <cell r="J31">
            <v>4.298336074019697</v>
          </cell>
          <cell r="K31">
            <v>3.5297312507251624</v>
          </cell>
        </row>
        <row r="32">
          <cell r="I32">
            <v>100</v>
          </cell>
          <cell r="J32">
            <v>3.829671791052569</v>
          </cell>
          <cell r="K32">
            <v>2.9339525020710773</v>
          </cell>
        </row>
      </sheetData>
      <sheetData sheetId="8">
        <row r="2">
          <cell r="A2">
            <v>4</v>
          </cell>
          <cell r="B2">
            <v>4.26</v>
          </cell>
        </row>
        <row r="3">
          <cell r="A3">
            <v>5</v>
          </cell>
          <cell r="B3">
            <v>5.68</v>
          </cell>
        </row>
        <row r="4">
          <cell r="A4">
            <v>6</v>
          </cell>
          <cell r="B4">
            <v>7.24</v>
          </cell>
        </row>
        <row r="5">
          <cell r="A5">
            <v>7</v>
          </cell>
          <cell r="B5">
            <v>4.82</v>
          </cell>
        </row>
        <row r="6">
          <cell r="A6">
            <v>8</v>
          </cell>
          <cell r="B6">
            <v>6.95</v>
          </cell>
        </row>
        <row r="7">
          <cell r="A7">
            <v>9</v>
          </cell>
          <cell r="B7">
            <v>8.81</v>
          </cell>
        </row>
        <row r="8">
          <cell r="A8">
            <v>10</v>
          </cell>
          <cell r="B8">
            <v>8.04</v>
          </cell>
        </row>
        <row r="9">
          <cell r="A9">
            <v>11</v>
          </cell>
          <cell r="B9">
            <v>8.33</v>
          </cell>
        </row>
        <row r="10">
          <cell r="A10">
            <v>12</v>
          </cell>
          <cell r="B10">
            <v>10.84</v>
          </cell>
        </row>
        <row r="11">
          <cell r="A11">
            <v>13</v>
          </cell>
          <cell r="B11">
            <v>7.58</v>
          </cell>
        </row>
        <row r="12">
          <cell r="A12">
            <v>14</v>
          </cell>
          <cell r="B12">
            <v>9.96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J7" sqref="J7"/>
    </sheetView>
  </sheetViews>
  <sheetFormatPr defaultColWidth="9.140625" defaultRowHeight="12.75"/>
  <cols>
    <col min="1" max="4" width="9.140625" style="1" customWidth="1"/>
    <col min="5" max="5" width="24.140625" style="1" customWidth="1"/>
    <col min="6" max="6" width="7.7109375" style="1" customWidth="1"/>
    <col min="7" max="7" width="11.57421875" style="1" customWidth="1"/>
    <col min="8" max="8" width="16.57421875" style="1" customWidth="1"/>
    <col min="9" max="16384" width="9.140625" style="1" customWidth="1"/>
  </cols>
  <sheetData>
    <row r="1" spans="1:8" ht="14.25">
      <c r="A1" s="4" t="s">
        <v>20</v>
      </c>
      <c r="B1" s="5"/>
      <c r="C1" s="6"/>
      <c r="D1" s="6"/>
      <c r="E1" s="4" t="s">
        <v>21</v>
      </c>
      <c r="F1" s="7"/>
      <c r="G1" s="7"/>
      <c r="H1" s="5"/>
    </row>
    <row r="2" spans="1:8" ht="14.25">
      <c r="A2" s="8" t="s">
        <v>0</v>
      </c>
      <c r="B2" s="9" t="s">
        <v>1</v>
      </c>
      <c r="C2" s="6"/>
      <c r="D2" s="6"/>
      <c r="E2" s="10" t="s">
        <v>7</v>
      </c>
      <c r="F2" s="11" t="s">
        <v>15</v>
      </c>
      <c r="G2" s="29">
        <f>SLOPE(Y,X)</f>
        <v>-0.053222151581060646</v>
      </c>
      <c r="H2" s="12" t="s">
        <v>10</v>
      </c>
    </row>
    <row r="3" spans="1:8" ht="14.25">
      <c r="A3" s="13">
        <v>0</v>
      </c>
      <c r="B3" s="14">
        <v>8.98</v>
      </c>
      <c r="C3" s="15"/>
      <c r="D3" s="15"/>
      <c r="E3" s="16" t="s">
        <v>8</v>
      </c>
      <c r="F3" s="17" t="s">
        <v>16</v>
      </c>
      <c r="G3" s="30">
        <f>INTERCEPT(Y,X)</f>
        <v>8.704027304667889</v>
      </c>
      <c r="H3" s="18" t="s">
        <v>22</v>
      </c>
    </row>
    <row r="4" spans="1:8" ht="14.25">
      <c r="A4" s="13">
        <v>12</v>
      </c>
      <c r="B4" s="14">
        <v>8.14</v>
      </c>
      <c r="C4" s="15"/>
      <c r="D4" s="15"/>
      <c r="E4" s="16" t="s">
        <v>6</v>
      </c>
      <c r="F4" s="17" t="s">
        <v>2</v>
      </c>
      <c r="G4" s="30">
        <f>COUNT(X)</f>
        <v>9</v>
      </c>
      <c r="H4" s="18" t="s">
        <v>24</v>
      </c>
    </row>
    <row r="5" spans="1:8" ht="18.75">
      <c r="A5" s="13">
        <v>29.5</v>
      </c>
      <c r="B5" s="14">
        <v>6.67</v>
      </c>
      <c r="C5" s="15"/>
      <c r="D5" s="15"/>
      <c r="E5" s="16" t="s">
        <v>26</v>
      </c>
      <c r="F5" s="17" t="s">
        <v>17</v>
      </c>
      <c r="G5" s="30">
        <f>STEYX(Y,X)</f>
        <v>0.2966630641604232</v>
      </c>
      <c r="H5" s="18" t="s">
        <v>11</v>
      </c>
    </row>
    <row r="6" spans="1:8" ht="14.25">
      <c r="A6" s="13">
        <v>43</v>
      </c>
      <c r="B6" s="14">
        <v>6.08</v>
      </c>
      <c r="C6" s="15"/>
      <c r="D6" s="15"/>
      <c r="E6" s="16" t="s">
        <v>9</v>
      </c>
      <c r="F6" s="17" t="s">
        <v>18</v>
      </c>
      <c r="G6" s="31">
        <f>AVERAGE(X)</f>
        <v>50.388888888888886</v>
      </c>
      <c r="H6" s="18" t="s">
        <v>12</v>
      </c>
    </row>
    <row r="7" spans="1:8" ht="14.25">
      <c r="A7" s="13">
        <v>53</v>
      </c>
      <c r="B7" s="14">
        <v>5.9</v>
      </c>
      <c r="C7" s="15"/>
      <c r="D7" s="15"/>
      <c r="E7" s="16" t="s">
        <v>4</v>
      </c>
      <c r="F7" s="17" t="s">
        <v>4</v>
      </c>
      <c r="G7" s="30">
        <f>DEVSQ(X)</f>
        <v>8301.38888888889</v>
      </c>
      <c r="H7" s="18" t="s">
        <v>13</v>
      </c>
    </row>
    <row r="8" spans="1:8" ht="15">
      <c r="A8" s="13">
        <v>62.5</v>
      </c>
      <c r="B8" s="14">
        <v>5.83</v>
      </c>
      <c r="C8" s="15"/>
      <c r="D8" s="15"/>
      <c r="E8" s="19" t="s">
        <v>27</v>
      </c>
      <c r="F8" s="20" t="s">
        <v>19</v>
      </c>
      <c r="G8" s="32">
        <f>TINV(0.05,n-2)</f>
        <v>2.3646225599804893</v>
      </c>
      <c r="H8" s="21" t="s">
        <v>14</v>
      </c>
    </row>
    <row r="9" spans="1:8" ht="14.25">
      <c r="A9" s="13">
        <v>75.5</v>
      </c>
      <c r="B9" s="14">
        <v>4.68</v>
      </c>
      <c r="C9" s="15"/>
      <c r="D9" s="15"/>
      <c r="E9" s="6"/>
      <c r="F9" s="6"/>
      <c r="G9" s="6"/>
      <c r="H9" s="6"/>
    </row>
    <row r="10" spans="1:8" ht="14.25">
      <c r="A10" s="13">
        <v>85</v>
      </c>
      <c r="B10" s="14">
        <v>4.2</v>
      </c>
      <c r="C10" s="15"/>
      <c r="D10" s="15"/>
      <c r="E10" s="6"/>
      <c r="F10" s="6"/>
      <c r="G10" s="6"/>
      <c r="H10" s="6"/>
    </row>
    <row r="11" spans="1:8" ht="14.25">
      <c r="A11" s="22">
        <v>93</v>
      </c>
      <c r="B11" s="23">
        <v>3.72</v>
      </c>
      <c r="C11" s="15"/>
      <c r="D11" s="15"/>
      <c r="E11" s="6"/>
      <c r="F11" s="6"/>
      <c r="G11" s="6"/>
      <c r="H11" s="6"/>
    </row>
    <row r="12" spans="1:8" ht="14.25">
      <c r="A12" s="6"/>
      <c r="B12" s="6"/>
      <c r="C12" s="6"/>
      <c r="D12" s="6"/>
      <c r="E12" s="6"/>
      <c r="F12" s="6"/>
      <c r="G12" s="6"/>
      <c r="H12" s="6"/>
    </row>
    <row r="13" spans="1:8" ht="14.25">
      <c r="A13" s="28" t="s">
        <v>28</v>
      </c>
      <c r="B13" s="6"/>
      <c r="C13" s="6"/>
      <c r="D13" s="6"/>
      <c r="E13" s="6"/>
      <c r="F13" s="6"/>
      <c r="G13" s="6"/>
      <c r="H13" s="6"/>
    </row>
    <row r="14" spans="1:8" ht="14.25">
      <c r="A14" s="6"/>
      <c r="B14" s="6"/>
      <c r="C14" s="28" t="s">
        <v>29</v>
      </c>
      <c r="D14" s="6"/>
      <c r="E14" s="6"/>
      <c r="F14" s="6"/>
      <c r="G14" s="6"/>
      <c r="H14" s="6"/>
    </row>
    <row r="15" spans="1:8" ht="14.25">
      <c r="A15" s="6"/>
      <c r="B15" s="6"/>
      <c r="C15" s="6"/>
      <c r="D15" s="6"/>
      <c r="E15" s="6"/>
      <c r="F15" s="6"/>
      <c r="G15" s="6"/>
      <c r="H15" s="6"/>
    </row>
    <row r="16" spans="1:8" ht="14.25">
      <c r="A16" s="4" t="s">
        <v>23</v>
      </c>
      <c r="B16" s="7"/>
      <c r="C16" s="7"/>
      <c r="D16" s="5"/>
      <c r="E16" s="6"/>
      <c r="F16" s="6"/>
      <c r="G16" s="6"/>
      <c r="H16" s="6"/>
    </row>
    <row r="17" spans="1:8" ht="14.25">
      <c r="A17" s="8" t="s">
        <v>0</v>
      </c>
      <c r="B17" s="24" t="s">
        <v>3</v>
      </c>
      <c r="C17" s="24" t="s">
        <v>5</v>
      </c>
      <c r="D17" s="9" t="s">
        <v>25</v>
      </c>
      <c r="E17" s="6"/>
      <c r="F17" s="6"/>
      <c r="G17" s="6"/>
      <c r="H17" s="6"/>
    </row>
    <row r="18" spans="1:8" ht="14.25">
      <c r="A18" s="16">
        <v>0</v>
      </c>
      <c r="B18" s="25">
        <f>t*SYX*SQRT(1/n+(A18-XAVG)^2/SSX)</f>
        <v>0.45297774700579135</v>
      </c>
      <c r="C18" s="25">
        <f>(m*A18+b)+B18</f>
        <v>9.15700505167368</v>
      </c>
      <c r="D18" s="14">
        <f>(m*A18+b)-B18</f>
        <v>8.251049557662098</v>
      </c>
      <c r="E18" s="6"/>
      <c r="F18" s="26"/>
      <c r="G18" s="6"/>
      <c r="H18" s="6"/>
    </row>
    <row r="19" spans="1:8" ht="14.25">
      <c r="A19" s="16">
        <v>10</v>
      </c>
      <c r="B19" s="25">
        <f>t*SYX*SQRT(1/n+(A19-XAVG)^2/SSX)</f>
        <v>0.38907172358468284</v>
      </c>
      <c r="C19" s="25">
        <f aca="true" t="shared" si="0" ref="C19:C28">(m*A19+b)+B19</f>
        <v>8.560877512441966</v>
      </c>
      <c r="D19" s="14">
        <f aca="true" t="shared" si="1" ref="D19:D28">(m*A19+b)-B19</f>
        <v>7.782734065272599</v>
      </c>
      <c r="E19" s="6"/>
      <c r="F19" s="26"/>
      <c r="G19" s="6"/>
      <c r="H19" s="6"/>
    </row>
    <row r="20" spans="1:8" ht="14.25">
      <c r="A20" s="16">
        <v>20</v>
      </c>
      <c r="B20" s="25">
        <f>t*SYX*SQRT(1/n+(A20-XAVG)^2/SSX)</f>
        <v>0.330787764601344</v>
      </c>
      <c r="C20" s="25">
        <f t="shared" si="0"/>
        <v>7.97037203764802</v>
      </c>
      <c r="D20" s="14">
        <f t="shared" si="1"/>
        <v>7.308796508445332</v>
      </c>
      <c r="E20" s="6"/>
      <c r="F20" s="26"/>
      <c r="G20" s="6"/>
      <c r="H20" s="6"/>
    </row>
    <row r="21" spans="1:10" ht="14.25">
      <c r="A21" s="16">
        <v>30</v>
      </c>
      <c r="B21" s="25">
        <f>t*SYX*SQRT(1/n+(A21-XAVG)^2/SSX)</f>
        <v>0.2816381661508926</v>
      </c>
      <c r="C21" s="25">
        <f t="shared" si="0"/>
        <v>7.389000923386962</v>
      </c>
      <c r="D21" s="14">
        <f t="shared" si="1"/>
        <v>6.825724591085177</v>
      </c>
      <c r="E21" s="6"/>
      <c r="F21" s="26"/>
      <c r="G21" s="6"/>
      <c r="H21" s="6"/>
      <c r="J21" s="3"/>
    </row>
    <row r="22" spans="1:8" ht="14.25">
      <c r="A22" s="16">
        <v>40</v>
      </c>
      <c r="B22" s="25">
        <f>t*SYX*SQRT(1/n+(A22-XAVG)^2/SSX)</f>
        <v>0.24713425574332387</v>
      </c>
      <c r="C22" s="25">
        <f t="shared" si="0"/>
        <v>6.822275497168787</v>
      </c>
      <c r="D22" s="14">
        <f t="shared" si="1"/>
        <v>6.328006985682139</v>
      </c>
      <c r="E22" s="6"/>
      <c r="F22" s="26"/>
      <c r="G22" s="6"/>
      <c r="H22" s="6"/>
    </row>
    <row r="23" spans="1:10" ht="14.25">
      <c r="A23" s="16">
        <v>50</v>
      </c>
      <c r="B23" s="25">
        <f>t*SYX*SQRT(1/n+(A23-XAVG)^2/SSX)</f>
        <v>0.23385122705870218</v>
      </c>
      <c r="C23" s="25">
        <f t="shared" si="0"/>
        <v>6.276770952673559</v>
      </c>
      <c r="D23" s="14">
        <f t="shared" si="1"/>
        <v>5.8090684985561545</v>
      </c>
      <c r="E23" s="6"/>
      <c r="F23" s="26"/>
      <c r="G23" s="6"/>
      <c r="H23" s="6"/>
      <c r="J23" s="3"/>
    </row>
    <row r="24" spans="1:8" ht="14.25">
      <c r="A24" s="16">
        <v>60</v>
      </c>
      <c r="B24" s="25">
        <f>t*SYX*SQRT(1/n+(A24-XAVG)^2/SSX)</f>
        <v>0.2452615435366906</v>
      </c>
      <c r="C24" s="25">
        <f t="shared" si="0"/>
        <v>5.755959753340941</v>
      </c>
      <c r="D24" s="14">
        <f t="shared" si="1"/>
        <v>5.26543666626756</v>
      </c>
      <c r="E24" s="6"/>
      <c r="F24" s="26"/>
      <c r="G24" s="6"/>
      <c r="H24" s="6"/>
    </row>
    <row r="25" spans="1:8" ht="14.25">
      <c r="A25" s="16">
        <v>70</v>
      </c>
      <c r="B25" s="25">
        <f>t*SYX*SQRT(1/n+(A25-XAVG)^2/SSX)</f>
        <v>0.27834479586517247</v>
      </c>
      <c r="C25" s="25">
        <f t="shared" si="0"/>
        <v>5.256821489858816</v>
      </c>
      <c r="D25" s="14">
        <f t="shared" si="1"/>
        <v>4.700131898128471</v>
      </c>
      <c r="E25" s="6"/>
      <c r="F25" s="26"/>
      <c r="G25" s="6"/>
      <c r="H25" s="6"/>
    </row>
    <row r="26" spans="1:8" ht="14.25">
      <c r="A26" s="16">
        <v>80</v>
      </c>
      <c r="B26" s="25">
        <f>t*SYX*SQRT(1/n+(A26-XAVG)^2/SSX)</f>
        <v>0.3265795436620829</v>
      </c>
      <c r="C26" s="25">
        <f t="shared" si="0"/>
        <v>4.77283472184512</v>
      </c>
      <c r="D26" s="14">
        <f t="shared" si="1"/>
        <v>4.119675634520954</v>
      </c>
      <c r="E26" s="6"/>
      <c r="F26" s="26"/>
      <c r="G26" s="6"/>
      <c r="H26" s="6"/>
    </row>
    <row r="27" spans="1:16" ht="14.25">
      <c r="A27" s="16">
        <v>90</v>
      </c>
      <c r="B27" s="25">
        <f>t*SYX*SQRT(1/n+(A27-XAVG)^2/SSX)</f>
        <v>0.38430241164729806</v>
      </c>
      <c r="C27" s="25">
        <f t="shared" si="0"/>
        <v>4.298336074019729</v>
      </c>
      <c r="D27" s="14">
        <f t="shared" si="1"/>
        <v>3.5297312507251326</v>
      </c>
      <c r="E27" s="6"/>
      <c r="F27" s="26"/>
      <c r="G27" s="6"/>
      <c r="H27" s="6"/>
      <c r="P27" s="2"/>
    </row>
    <row r="28" spans="1:8" ht="14.25">
      <c r="A28" s="19">
        <v>100</v>
      </c>
      <c r="B28" s="27">
        <f>t*SYX*SQRT(1/n+(A28-XAVG)^2/SSX)</f>
        <v>0.44785964449078197</v>
      </c>
      <c r="C28" s="27">
        <f t="shared" si="0"/>
        <v>3.829671791052606</v>
      </c>
      <c r="D28" s="23">
        <f t="shared" si="1"/>
        <v>2.933952502071042</v>
      </c>
      <c r="E28" s="6"/>
      <c r="F28" s="26"/>
      <c r="G28" s="28"/>
      <c r="H28" s="6"/>
    </row>
    <row r="29" spans="1:8" ht="14.25">
      <c r="A29" s="6"/>
      <c r="B29" s="26"/>
      <c r="C29" s="26"/>
      <c r="D29" s="26"/>
      <c r="E29" s="6"/>
      <c r="F29" s="6"/>
      <c r="G29" s="6"/>
      <c r="H29" s="6"/>
    </row>
  </sheetData>
  <mergeCells count="3">
    <mergeCell ref="A1:B1"/>
    <mergeCell ref="E1:H1"/>
    <mergeCell ref="A16:D16"/>
  </mergeCells>
  <printOptions headings="1"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V Liengme</dc:creator>
  <cp:keywords/>
  <dc:description/>
  <cp:lastModifiedBy>Bernard V Liengme</cp:lastModifiedBy>
  <cp:lastPrinted>2001-07-17T14:53:38Z</cp:lastPrinted>
  <dcterms:created xsi:type="dcterms:W3CDTF">2001-07-17T14:03:14Z</dcterms:created>
  <dcterms:modified xsi:type="dcterms:W3CDTF">2001-07-17T19:43:03Z</dcterms:modified>
  <cp:category/>
  <cp:version/>
  <cp:contentType/>
  <cp:contentStatus/>
</cp:coreProperties>
</file>